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lparks-my.sharepoint.com/personal/nancy_saechao_parks_ca_gov/Documents/0.Grants Program/Intent/GC22/"/>
    </mc:Choice>
  </mc:AlternateContent>
  <xr:revisionPtr revIDLastSave="0" documentId="8_{6005A302-E6C6-47C5-A82C-3E4EC436E040}" xr6:coauthVersionLast="47" xr6:coauthVersionMax="47" xr10:uidLastSave="{00000000-0000-0000-0000-000000000000}"/>
  <bookViews>
    <workbookView xWindow="1740" yWindow="-120" windowWidth="27180" windowHeight="16440" xr2:uid="{17D85FFC-F4C2-4D1D-975C-E9E62F227F48}"/>
  </bookViews>
  <sheets>
    <sheet name="Ground Operations" sheetId="1" r:id="rId1"/>
  </sheets>
  <definedNames>
    <definedName name="_xlnm.Print_Titles" localSheetId="0">'Ground Operations'!$1:$1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7" i="1" l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1" i="1"/>
  <c r="N10" i="1"/>
  <c r="N9" i="1"/>
  <c r="N8" i="1"/>
  <c r="N7" i="1"/>
  <c r="N6" i="1"/>
  <c r="N5" i="1"/>
  <c r="N4" i="1"/>
  <c r="N3" i="1"/>
  <c r="N2" i="1"/>
  <c r="K11" i="1"/>
  <c r="K5" i="1"/>
  <c r="K6" i="1"/>
  <c r="K7" i="1"/>
  <c r="K8" i="1"/>
  <c r="K9" i="1"/>
  <c r="K10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" i="1"/>
  <c r="K3" i="1"/>
  <c r="N12" i="1" l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L47" i="1"/>
</calcChain>
</file>

<file path=xl/sharedStrings.xml><?xml version="1.0" encoding="utf-8"?>
<sst xmlns="http://schemas.openxmlformats.org/spreadsheetml/2006/main" count="148" uniqueCount="118">
  <si>
    <t>#</t>
  </si>
  <si>
    <t>Applicant</t>
  </si>
  <si>
    <t>Project Title</t>
  </si>
  <si>
    <t>Project Number</t>
  </si>
  <si>
    <t>Possible General Criteria Score</t>
  </si>
  <si>
    <t>Applicant General Criteria Score</t>
  </si>
  <si>
    <t>Division General Criteria Score</t>
  </si>
  <si>
    <t>Possible Project Criteria Score</t>
  </si>
  <si>
    <t>Applicant Project Criteria Score</t>
  </si>
  <si>
    <t>Division Project Criteria Score</t>
  </si>
  <si>
    <t>Total Project Score</t>
  </si>
  <si>
    <t>Amount Requested</t>
  </si>
  <si>
    <t>Amount Awarded</t>
  </si>
  <si>
    <r>
      <t xml:space="preserve">Balance
</t>
    </r>
    <r>
      <rPr>
        <b/>
        <sz val="8"/>
        <color rgb="FFFF0000"/>
        <rFont val="Arial"/>
        <family val="2"/>
      </rPr>
      <t>(see note)</t>
    </r>
  </si>
  <si>
    <t>TOTALS</t>
  </si>
  <si>
    <t>USFS - San Bernardino National Forest</t>
  </si>
  <si>
    <t>Ground Operations</t>
  </si>
  <si>
    <t>G22-02-14-G01</t>
  </si>
  <si>
    <t>BLM - Arcata Field Office</t>
  </si>
  <si>
    <t>G22-01-02-G01</t>
  </si>
  <si>
    <t>USFS - Mendocino National Forest</t>
  </si>
  <si>
    <t>G22-02-10-G01</t>
  </si>
  <si>
    <t>BLM - Redding Field Office</t>
  </si>
  <si>
    <t>Ground Operations - Chappie-Shasta OHV Area</t>
  </si>
  <si>
    <t>G22-01-14-G01</t>
  </si>
  <si>
    <t>USFS - Tahoe National Forest</t>
  </si>
  <si>
    <t>G22-02-20-G01</t>
  </si>
  <si>
    <t>USFS - Sierra National Forest</t>
  </si>
  <si>
    <t>G22-02-17-G01</t>
  </si>
  <si>
    <t>USFS - Angeles National Forest</t>
  </si>
  <si>
    <t>G22-02-01-G01</t>
  </si>
  <si>
    <t>USFS - Stanislaus National Forest</t>
  </si>
  <si>
    <t>G22-02-19-G01</t>
  </si>
  <si>
    <t>BLM - Eagle Lake Field Office</t>
  </si>
  <si>
    <t>G22 BLM Fort Sage/Rice Canyon Ground Operations</t>
  </si>
  <si>
    <t>G22-01-08-G01</t>
  </si>
  <si>
    <t>BLM - Ukiah Field Office</t>
  </si>
  <si>
    <t>G22-01-17-G01</t>
  </si>
  <si>
    <t>Sierra Buttes Trail Stewardship</t>
  </si>
  <si>
    <t>G22-04-68-G01</t>
  </si>
  <si>
    <t>Friends of Jawbone</t>
  </si>
  <si>
    <t>Ground Operations 2023</t>
  </si>
  <si>
    <t>G22-04-13-G01</t>
  </si>
  <si>
    <t>City of Tulare Recreation Parks and Library Department</t>
  </si>
  <si>
    <t>G22-03-04-G01</t>
  </si>
  <si>
    <t>BLM - El Centro Field Office</t>
  </si>
  <si>
    <t>El Centro Ground Operations</t>
  </si>
  <si>
    <t>G22-01-09-G01</t>
  </si>
  <si>
    <t>Kingsburg 4 Wheel Drive Club</t>
  </si>
  <si>
    <t>G22-04-34-G01</t>
  </si>
  <si>
    <t>USFS - Cleveland National Forest</t>
  </si>
  <si>
    <t>Ground Operations - South</t>
  </si>
  <si>
    <t>G22-02-02-G02</t>
  </si>
  <si>
    <t>USFS - Modoc National Forest</t>
  </si>
  <si>
    <t>G22-02-45-G01</t>
  </si>
  <si>
    <t>City of Porterville Parks and Leisure Services</t>
  </si>
  <si>
    <t>G22-03-24-G01</t>
  </si>
  <si>
    <t>Santa Clara County Parks and Recreation Department</t>
  </si>
  <si>
    <t>G22-03-19-G01</t>
  </si>
  <si>
    <t>Central Coast Trail Riders Association</t>
  </si>
  <si>
    <t>G22-04-14-G01</t>
  </si>
  <si>
    <t>Stanislaus County Parks and Recreation Department</t>
  </si>
  <si>
    <t>Ground Operations- Frank Raines</t>
  </si>
  <si>
    <t>G22-03-20-G01</t>
  </si>
  <si>
    <t>USFS - Los Padres National Forest</t>
  </si>
  <si>
    <t>G22-02-09-G01</t>
  </si>
  <si>
    <t>BLM - Ridgecrest Field Office</t>
  </si>
  <si>
    <t>G22-01-15-G01</t>
  </si>
  <si>
    <t>BLM - Palm Springs South Coast Field Office</t>
  </si>
  <si>
    <t>G22-01-13-G01</t>
  </si>
  <si>
    <t>Ground Operations- La Grange</t>
  </si>
  <si>
    <t>G22-03-20-G02</t>
  </si>
  <si>
    <t>City of California City</t>
  </si>
  <si>
    <t>G22-03-26-G01</t>
  </si>
  <si>
    <t>BLM - Bishop Field Office</t>
  </si>
  <si>
    <t>G22-01-05-G01</t>
  </si>
  <si>
    <t>USFS - Inyo National Forest</t>
  </si>
  <si>
    <t>G22-02-05-G01</t>
  </si>
  <si>
    <t>Friends of El Mirage</t>
  </si>
  <si>
    <t>G22-04-11-G01</t>
  </si>
  <si>
    <t>Ground Operations - North</t>
  </si>
  <si>
    <t>G22-02-02-G01</t>
  </si>
  <si>
    <t>USFS - Sequoia National Forest</t>
  </si>
  <si>
    <t>G22-02-15-G01</t>
  </si>
  <si>
    <t>BLM - Barstow Field Office</t>
  </si>
  <si>
    <t>Barstow Ground Operations</t>
  </si>
  <si>
    <t>G22-01-04-G01</t>
  </si>
  <si>
    <t>Plumas County</t>
  </si>
  <si>
    <t>G22-03-84-G01</t>
  </si>
  <si>
    <t>Lassen Land and Trails Trust</t>
  </si>
  <si>
    <t>G22-04-47-G01</t>
  </si>
  <si>
    <t>Plumas County Public Works</t>
  </si>
  <si>
    <t>2022 PCMUN Route Maintenance</t>
  </si>
  <si>
    <t>G22-03-78-G01</t>
  </si>
  <si>
    <t>El Dorado County CAO</t>
  </si>
  <si>
    <t>Ground Operations and Maintenance</t>
  </si>
  <si>
    <t>G22-03-06-G01</t>
  </si>
  <si>
    <t>Los Padres Forest Association</t>
  </si>
  <si>
    <t>Ground Operations - Santa Lucia</t>
  </si>
  <si>
    <t>G22-04-37-G01</t>
  </si>
  <si>
    <t>American Rivers Inc.</t>
  </si>
  <si>
    <t>Ground Operations - Faith Valley</t>
  </si>
  <si>
    <t>G22-04-72-G01</t>
  </si>
  <si>
    <t>Mojave Desert Heritage and Cultural Association</t>
  </si>
  <si>
    <t>Ground Operations - East Mojave Heritage Trail Signage</t>
  </si>
  <si>
    <t>G22-04-12-G01</t>
  </si>
  <si>
    <t>Tuleyome</t>
  </si>
  <si>
    <t>Knoxville OHV Trail Post Fire Rehabilitation</t>
  </si>
  <si>
    <t>G22-04-15-G01</t>
  </si>
  <si>
    <t>BLM - Needles Field Office</t>
  </si>
  <si>
    <t>G22-01-12-G01</t>
  </si>
  <si>
    <t>Ground Operations - Mt. Pinos</t>
  </si>
  <si>
    <t>G22-04-37-G02</t>
  </si>
  <si>
    <t>BLM - Bakersfield Field Office</t>
  </si>
  <si>
    <t>G22-01-03-G01</t>
  </si>
  <si>
    <t>County of Del Norte Community Development Department</t>
  </si>
  <si>
    <t>G22-03-93-G01</t>
  </si>
  <si>
    <t xml:space="preserve">NOTE:  Per Public Resources Code 5090.50 and regulation Section 4970.15.1(c), Projects beyond the 70% Ground Operations allocation are being funded from unused Acquisition, Development, and Planning 2022 Grant cycle allocations.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</si>
</sst>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00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5FFC5"/>
        <bgColor indexed="64"/>
      </patternFill>
    </fill>
    <fill>
      <patternFill patternType="solid">
        <fgColor rgb="FFD3FDD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4" fontId="4" fillId="0" borderId="0" xfId="0" applyNumberFormat="1" applyFont="1"/>
    <xf numFmtId="4" fontId="4" fillId="0" borderId="0" xfId="0" applyNumberFormat="1" applyFont="1" applyAlignment="1">
      <alignment horizontal="center"/>
    </xf>
    <xf numFmtId="2" fontId="4" fillId="0" borderId="0" xfId="0" applyNumberFormat="1" applyFont="1"/>
    <xf numFmtId="164" fontId="4" fillId="0" borderId="0" xfId="0" applyNumberFormat="1" applyFont="1"/>
    <xf numFmtId="164" fontId="5" fillId="0" borderId="0" xfId="1" applyNumberFormat="1" applyFont="1"/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/>
    </xf>
    <xf numFmtId="2" fontId="6" fillId="0" borderId="3" xfId="0" applyNumberFormat="1" applyFont="1" applyBorder="1" applyAlignment="1">
      <alignment horizontal="center" vertical="top"/>
    </xf>
    <xf numFmtId="164" fontId="6" fillId="0" borderId="3" xfId="0" applyNumberFormat="1" applyFont="1" applyBorder="1" applyAlignment="1">
      <alignment vertical="top"/>
    </xf>
    <xf numFmtId="164" fontId="6" fillId="0" borderId="3" xfId="1" applyNumberFormat="1" applyFont="1" applyFill="1" applyBorder="1" applyAlignment="1">
      <alignment vertical="top"/>
    </xf>
    <xf numFmtId="0" fontId="6" fillId="3" borderId="4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164" fontId="6" fillId="0" borderId="1" xfId="0" applyNumberFormat="1" applyFont="1" applyBorder="1" applyAlignment="1">
      <alignment vertical="top"/>
    </xf>
    <xf numFmtId="164" fontId="6" fillId="0" borderId="1" xfId="1" applyNumberFormat="1" applyFont="1" applyFill="1" applyBorder="1" applyAlignment="1">
      <alignment vertical="top"/>
    </xf>
    <xf numFmtId="164" fontId="6" fillId="0" borderId="1" xfId="0" applyNumberFormat="1" applyFont="1" applyBorder="1" applyAlignment="1">
      <alignment horizontal="right" vertical="top"/>
    </xf>
    <xf numFmtId="164" fontId="6" fillId="0" borderId="1" xfId="1" applyNumberFormat="1" applyFont="1" applyFill="1" applyBorder="1" applyAlignment="1">
      <alignment horizontal="right" vertical="top"/>
    </xf>
    <xf numFmtId="164" fontId="6" fillId="3" borderId="1" xfId="0" applyNumberFormat="1" applyFont="1" applyFill="1" applyBorder="1" applyAlignment="1">
      <alignment horizontal="right" vertical="top"/>
    </xf>
    <xf numFmtId="164" fontId="6" fillId="3" borderId="1" xfId="1" applyNumberFormat="1" applyFont="1" applyFill="1" applyBorder="1" applyAlignment="1">
      <alignment horizontal="right" vertical="top"/>
    </xf>
    <xf numFmtId="0" fontId="6" fillId="0" borderId="9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center" vertical="top"/>
    </xf>
    <xf numFmtId="164" fontId="6" fillId="0" borderId="9" xfId="0" applyNumberFormat="1" applyFont="1" applyBorder="1" applyAlignment="1">
      <alignment horizontal="right" vertical="top"/>
    </xf>
    <xf numFmtId="164" fontId="6" fillId="0" borderId="9" xfId="1" applyNumberFormat="1" applyFont="1" applyFill="1" applyBorder="1" applyAlignment="1">
      <alignment horizontal="right" vertical="top"/>
    </xf>
    <xf numFmtId="164" fontId="7" fillId="0" borderId="14" xfId="1" applyNumberFormat="1" applyFont="1" applyFill="1" applyBorder="1" applyAlignment="1">
      <alignment horizontal="right" vertical="top"/>
    </xf>
    <xf numFmtId="0" fontId="8" fillId="0" borderId="0" xfId="0" applyFont="1" applyAlignment="1">
      <alignment horizontal="left" wrapText="1"/>
    </xf>
    <xf numFmtId="2" fontId="8" fillId="0" borderId="0" xfId="0" applyNumberFormat="1" applyFont="1" applyAlignment="1">
      <alignment horizontal="left" wrapText="1"/>
    </xf>
    <xf numFmtId="0" fontId="9" fillId="0" borderId="0" xfId="0" applyFont="1" applyAlignment="1">
      <alignment wrapText="1"/>
    </xf>
    <xf numFmtId="2" fontId="9" fillId="0" borderId="0" xfId="0" applyNumberFormat="1" applyFont="1" applyAlignment="1">
      <alignment wrapText="1"/>
    </xf>
    <xf numFmtId="0" fontId="10" fillId="0" borderId="0" xfId="0" applyFont="1"/>
    <xf numFmtId="0" fontId="6" fillId="0" borderId="4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/>
    </xf>
    <xf numFmtId="164" fontId="6" fillId="0" borderId="1" xfId="0" applyNumberFormat="1" applyFont="1" applyFill="1" applyBorder="1" applyAlignment="1">
      <alignment horizontal="right" vertical="top"/>
    </xf>
    <xf numFmtId="0" fontId="6" fillId="4" borderId="4" xfId="0" applyFont="1" applyFill="1" applyBorder="1" applyAlignment="1">
      <alignment horizontal="center" vertical="top"/>
    </xf>
    <xf numFmtId="0" fontId="6" fillId="4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center" vertical="top"/>
    </xf>
    <xf numFmtId="2" fontId="6" fillId="4" borderId="1" xfId="0" applyNumberFormat="1" applyFont="1" applyFill="1" applyBorder="1" applyAlignment="1">
      <alignment horizontal="center" vertical="top"/>
    </xf>
    <xf numFmtId="164" fontId="6" fillId="4" borderId="1" xfId="0" applyNumberFormat="1" applyFont="1" applyFill="1" applyBorder="1" applyAlignment="1">
      <alignment horizontal="right" vertical="top"/>
    </xf>
    <xf numFmtId="164" fontId="6" fillId="4" borderId="1" xfId="1" applyNumberFormat="1" applyFont="1" applyFill="1" applyBorder="1" applyAlignment="1">
      <alignment horizontal="right" vertical="top"/>
    </xf>
    <xf numFmtId="0" fontId="6" fillId="4" borderId="10" xfId="0" applyFont="1" applyFill="1" applyBorder="1" applyAlignment="1">
      <alignment horizontal="center" vertical="top"/>
    </xf>
    <xf numFmtId="0" fontId="6" fillId="4" borderId="11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center" vertical="top"/>
    </xf>
    <xf numFmtId="164" fontId="6" fillId="4" borderId="11" xfId="0" applyNumberFormat="1" applyFont="1" applyFill="1" applyBorder="1" applyAlignment="1">
      <alignment horizontal="right" vertical="top"/>
    </xf>
    <xf numFmtId="164" fontId="6" fillId="4" borderId="11" xfId="1" applyNumberFormat="1" applyFont="1" applyFill="1" applyBorder="1" applyAlignment="1">
      <alignment horizontal="right" vertical="top"/>
    </xf>
    <xf numFmtId="0" fontId="6" fillId="4" borderId="8" xfId="0" applyFont="1" applyFill="1" applyBorder="1" applyAlignment="1">
      <alignment horizontal="center" vertical="top"/>
    </xf>
    <xf numFmtId="0" fontId="6" fillId="4" borderId="9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center" vertical="top"/>
    </xf>
    <xf numFmtId="164" fontId="6" fillId="4" borderId="9" xfId="0" applyNumberFormat="1" applyFont="1" applyFill="1" applyBorder="1" applyAlignment="1">
      <alignment horizontal="right" vertical="top"/>
    </xf>
    <xf numFmtId="164" fontId="6" fillId="4" borderId="9" xfId="1" applyNumberFormat="1" applyFont="1" applyFill="1" applyBorder="1" applyAlignment="1">
      <alignment horizontal="right" vertical="top"/>
    </xf>
    <xf numFmtId="164" fontId="6" fillId="4" borderId="1" xfId="0" applyNumberFormat="1" applyFont="1" applyFill="1" applyBorder="1" applyAlignment="1">
      <alignment vertical="top"/>
    </xf>
    <xf numFmtId="164" fontId="6" fillId="4" borderId="1" xfId="1" applyNumberFormat="1" applyFont="1" applyFill="1" applyBorder="1" applyAlignment="1">
      <alignment vertical="top"/>
    </xf>
    <xf numFmtId="0" fontId="6" fillId="4" borderId="6" xfId="0" applyFont="1" applyFill="1" applyBorder="1" applyAlignment="1">
      <alignment horizontal="center" vertical="top"/>
    </xf>
    <xf numFmtId="0" fontId="6" fillId="4" borderId="7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center" vertical="top"/>
    </xf>
    <xf numFmtId="164" fontId="6" fillId="4" borderId="7" xfId="0" applyNumberFormat="1" applyFont="1" applyFill="1" applyBorder="1" applyAlignment="1">
      <alignment horizontal="right" vertical="top"/>
    </xf>
    <xf numFmtId="164" fontId="6" fillId="4" borderId="7" xfId="1" applyNumberFormat="1" applyFont="1" applyFill="1" applyBorder="1" applyAlignment="1">
      <alignment horizontal="right" vertical="top"/>
    </xf>
    <xf numFmtId="0" fontId="6" fillId="0" borderId="13" xfId="0" applyFont="1" applyFill="1" applyBorder="1" applyAlignment="1">
      <alignment horizontal="center" vertical="top"/>
    </xf>
    <xf numFmtId="0" fontId="6" fillId="0" borderId="14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right" vertical="top" wrapText="1"/>
    </xf>
    <xf numFmtId="0" fontId="7" fillId="0" borderId="14" xfId="0" applyFont="1" applyFill="1" applyBorder="1" applyAlignment="1">
      <alignment horizontal="center" vertical="top"/>
    </xf>
    <xf numFmtId="164" fontId="7" fillId="0" borderId="14" xfId="0" applyNumberFormat="1" applyFont="1" applyFill="1" applyBorder="1" applyAlignment="1">
      <alignment horizontal="right" vertical="top"/>
    </xf>
    <xf numFmtId="0" fontId="6" fillId="0" borderId="6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center" vertical="top"/>
    </xf>
    <xf numFmtId="164" fontId="6" fillId="0" borderId="7" xfId="0" applyNumberFormat="1" applyFont="1" applyFill="1" applyBorder="1" applyAlignment="1">
      <alignment horizontal="right" vertical="top"/>
    </xf>
    <xf numFmtId="164" fontId="6" fillId="0" borderId="7" xfId="1" applyNumberFormat="1" applyFont="1" applyFill="1" applyBorder="1" applyAlignment="1">
      <alignment horizontal="right" vertical="top"/>
    </xf>
    <xf numFmtId="2" fontId="7" fillId="0" borderId="15" xfId="0" applyNumberFormat="1" applyFont="1" applyFill="1" applyBorder="1" applyAlignment="1">
      <alignment horizontal="center" vertical="top"/>
    </xf>
    <xf numFmtId="2" fontId="6" fillId="0" borderId="1" xfId="0" applyNumberFormat="1" applyFont="1" applyBorder="1" applyAlignment="1">
      <alignment horizontal="center" vertical="top"/>
    </xf>
    <xf numFmtId="2" fontId="6" fillId="4" borderId="7" xfId="0" applyNumberFormat="1" applyFont="1" applyFill="1" applyBorder="1" applyAlignment="1">
      <alignment horizontal="center" vertical="top"/>
    </xf>
    <xf numFmtId="164" fontId="6" fillId="0" borderId="16" xfId="1" applyNumberFormat="1" applyFont="1" applyFill="1" applyBorder="1" applyAlignment="1">
      <alignment vertical="top"/>
    </xf>
    <xf numFmtId="164" fontId="11" fillId="4" borderId="5" xfId="1" applyNumberFormat="1" applyFont="1" applyFill="1" applyBorder="1" applyAlignment="1">
      <alignment vertical="top"/>
    </xf>
    <xf numFmtId="164" fontId="11" fillId="0" borderId="5" xfId="1" applyNumberFormat="1" applyFont="1" applyBorder="1" applyAlignment="1">
      <alignment vertical="top"/>
    </xf>
    <xf numFmtId="2" fontId="6" fillId="4" borderId="11" xfId="0" applyNumberFormat="1" applyFont="1" applyFill="1" applyBorder="1" applyAlignment="1">
      <alignment horizontal="center" vertical="top"/>
    </xf>
    <xf numFmtId="164" fontId="7" fillId="0" borderId="17" xfId="1" applyNumberFormat="1" applyFont="1" applyFill="1" applyBorder="1" applyAlignment="1">
      <alignment vertical="top"/>
    </xf>
    <xf numFmtId="164" fontId="11" fillId="4" borderId="12" xfId="1" applyNumberFormat="1" applyFont="1" applyFill="1" applyBorder="1" applyAlignment="1">
      <alignment vertical="top"/>
    </xf>
    <xf numFmtId="164" fontId="2" fillId="2" borderId="1" xfId="0" applyNumberFormat="1" applyFont="1" applyFill="1" applyBorder="1" applyAlignment="1">
      <alignment horizontal="center" wrapText="1"/>
    </xf>
    <xf numFmtId="164" fontId="8" fillId="0" borderId="0" xfId="0" applyNumberFormat="1" applyFont="1" applyAlignment="1">
      <alignment horizontal="left" wrapText="1"/>
    </xf>
    <xf numFmtId="164" fontId="9" fillId="0" borderId="0" xfId="0" applyNumberFormat="1" applyFont="1" applyAlignment="1">
      <alignment wrapText="1"/>
    </xf>
    <xf numFmtId="0" fontId="12" fillId="0" borderId="0" xfId="0" applyFont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9FEBA"/>
      <color rgb="FFD3FDD3"/>
      <color rgb="FFD2FEC6"/>
      <color rgb="FFC7FEB8"/>
      <color rgb="FFB8FEC4"/>
      <color rgb="FFACFEBA"/>
      <color rgb="FFC6FECF"/>
      <color rgb="FFADFDBA"/>
      <color rgb="FF88FC9B"/>
      <color rgb="FFB3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30A17-0149-42CE-B6FA-9632D28274F7}">
  <dimension ref="A1:N51"/>
  <sheetViews>
    <sheetView showGridLines="0" tabSelected="1" view="pageLayout" topLeftCell="A46" zoomScale="120" zoomScaleNormal="100" zoomScalePageLayoutView="120" workbookViewId="0">
      <selection activeCell="D51" sqref="D51"/>
    </sheetView>
  </sheetViews>
  <sheetFormatPr defaultColWidth="2.85546875" defaultRowHeight="11.25" x14ac:dyDescent="0.2"/>
  <cols>
    <col min="1" max="1" width="4.42578125" style="4" customWidth="1"/>
    <col min="2" max="2" width="18.7109375" style="3" customWidth="1"/>
    <col min="3" max="3" width="18" style="3" customWidth="1"/>
    <col min="4" max="4" width="11.85546875" style="3" bestFit="1" customWidth="1"/>
    <col min="5" max="5" width="7.5703125" style="5" customWidth="1"/>
    <col min="6" max="6" width="8.140625" style="5" customWidth="1"/>
    <col min="7" max="7" width="7" style="6" customWidth="1"/>
    <col min="8" max="8" width="7.7109375" style="5" customWidth="1"/>
    <col min="9" max="9" width="8.28515625" style="5" customWidth="1"/>
    <col min="10" max="10" width="7" style="5" customWidth="1"/>
    <col min="11" max="11" width="6.42578125" style="7" customWidth="1"/>
    <col min="12" max="12" width="10.5703125" style="5" customWidth="1"/>
    <col min="13" max="13" width="13.5703125" style="5" customWidth="1"/>
    <col min="14" max="14" width="13.5703125" style="8" customWidth="1"/>
    <col min="15" max="16384" width="2.85546875" style="3"/>
  </cols>
  <sheetData>
    <row r="1" spans="1:14" ht="67.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1" t="s">
        <v>12</v>
      </c>
      <c r="N1" s="84" t="s">
        <v>13</v>
      </c>
    </row>
    <row r="2" spans="1:14" ht="12" thickBot="1" x14ac:dyDescent="0.25">
      <c r="L2" s="8"/>
      <c r="M2" s="8"/>
      <c r="N2" s="9">
        <f>SUM(1660000,1750000,12250000,447035)</f>
        <v>16107035</v>
      </c>
    </row>
    <row r="3" spans="1:14" ht="22.5" x14ac:dyDescent="0.2">
      <c r="A3" s="10">
        <v>1</v>
      </c>
      <c r="B3" s="11" t="s">
        <v>15</v>
      </c>
      <c r="C3" s="11" t="s">
        <v>16</v>
      </c>
      <c r="D3" s="12" t="s">
        <v>17</v>
      </c>
      <c r="E3" s="12">
        <v>150</v>
      </c>
      <c r="F3" s="12">
        <v>88</v>
      </c>
      <c r="G3" s="12">
        <v>96</v>
      </c>
      <c r="H3" s="12">
        <v>55</v>
      </c>
      <c r="I3" s="12">
        <v>48</v>
      </c>
      <c r="J3" s="12">
        <v>48</v>
      </c>
      <c r="K3" s="13">
        <f>((G3+J3)/(E3+H3))*100</f>
        <v>70.243902439024382</v>
      </c>
      <c r="L3" s="14">
        <v>811168</v>
      </c>
      <c r="M3" s="15">
        <v>811168</v>
      </c>
      <c r="N3" s="78">
        <f t="shared" ref="N3:N11" si="0">SUM(N2-M3)</f>
        <v>15295867</v>
      </c>
    </row>
    <row r="4" spans="1:14" x14ac:dyDescent="0.2">
      <c r="A4" s="42">
        <v>2</v>
      </c>
      <c r="B4" s="43" t="s">
        <v>18</v>
      </c>
      <c r="C4" s="43" t="s">
        <v>16</v>
      </c>
      <c r="D4" s="44" t="s">
        <v>19</v>
      </c>
      <c r="E4" s="44">
        <v>150</v>
      </c>
      <c r="F4" s="44">
        <v>89</v>
      </c>
      <c r="G4" s="44">
        <v>95</v>
      </c>
      <c r="H4" s="44">
        <v>55</v>
      </c>
      <c r="I4" s="44">
        <v>47</v>
      </c>
      <c r="J4" s="44">
        <v>47</v>
      </c>
      <c r="K4" s="45">
        <f>((G4+J4)/(E4+H4))*100</f>
        <v>69.268292682926827</v>
      </c>
      <c r="L4" s="58">
        <v>107260</v>
      </c>
      <c r="M4" s="59">
        <v>107260</v>
      </c>
      <c r="N4" s="79">
        <f t="shared" si="0"/>
        <v>15188607</v>
      </c>
    </row>
    <row r="5" spans="1:14" ht="22.5" x14ac:dyDescent="0.2">
      <c r="A5" s="19">
        <v>3</v>
      </c>
      <c r="B5" s="20" t="s">
        <v>20</v>
      </c>
      <c r="C5" s="20" t="s">
        <v>16</v>
      </c>
      <c r="D5" s="21" t="s">
        <v>21</v>
      </c>
      <c r="E5" s="21">
        <v>150</v>
      </c>
      <c r="F5" s="21">
        <v>88</v>
      </c>
      <c r="G5" s="21">
        <v>94</v>
      </c>
      <c r="H5" s="21">
        <v>55</v>
      </c>
      <c r="I5" s="21">
        <v>44</v>
      </c>
      <c r="J5" s="21">
        <v>44</v>
      </c>
      <c r="K5" s="76">
        <f t="shared" ref="K5:K46" si="1">((G5+J5)/(E5+H5))*100</f>
        <v>67.317073170731717</v>
      </c>
      <c r="L5" s="22">
        <v>899654</v>
      </c>
      <c r="M5" s="23">
        <v>892618</v>
      </c>
      <c r="N5" s="80">
        <f t="shared" si="0"/>
        <v>14295989</v>
      </c>
    </row>
    <row r="6" spans="1:14" ht="33.75" x14ac:dyDescent="0.2">
      <c r="A6" s="42">
        <v>4</v>
      </c>
      <c r="B6" s="43" t="s">
        <v>22</v>
      </c>
      <c r="C6" s="43" t="s">
        <v>23</v>
      </c>
      <c r="D6" s="44" t="s">
        <v>24</v>
      </c>
      <c r="E6" s="44">
        <v>150</v>
      </c>
      <c r="F6" s="44">
        <v>85</v>
      </c>
      <c r="G6" s="44">
        <v>93</v>
      </c>
      <c r="H6" s="44">
        <v>55</v>
      </c>
      <c r="I6" s="44">
        <v>44</v>
      </c>
      <c r="J6" s="44">
        <v>44</v>
      </c>
      <c r="K6" s="45">
        <f t="shared" si="1"/>
        <v>66.829268292682926</v>
      </c>
      <c r="L6" s="58">
        <v>171300</v>
      </c>
      <c r="M6" s="59">
        <v>171300</v>
      </c>
      <c r="N6" s="79">
        <f t="shared" si="0"/>
        <v>14124689</v>
      </c>
    </row>
    <row r="7" spans="1:14" ht="22.5" x14ac:dyDescent="0.2">
      <c r="A7" s="19">
        <v>5</v>
      </c>
      <c r="B7" s="20" t="s">
        <v>25</v>
      </c>
      <c r="C7" s="20" t="s">
        <v>16</v>
      </c>
      <c r="D7" s="21" t="s">
        <v>26</v>
      </c>
      <c r="E7" s="21">
        <v>150</v>
      </c>
      <c r="F7" s="21">
        <v>84</v>
      </c>
      <c r="G7" s="21">
        <v>91</v>
      </c>
      <c r="H7" s="21">
        <v>55</v>
      </c>
      <c r="I7" s="21">
        <v>46</v>
      </c>
      <c r="J7" s="21">
        <v>46</v>
      </c>
      <c r="K7" s="76">
        <f t="shared" si="1"/>
        <v>66.829268292682926</v>
      </c>
      <c r="L7" s="22">
        <v>787983</v>
      </c>
      <c r="M7" s="23">
        <v>787483</v>
      </c>
      <c r="N7" s="80">
        <f t="shared" si="0"/>
        <v>13337206</v>
      </c>
    </row>
    <row r="8" spans="1:14" ht="22.5" x14ac:dyDescent="0.2">
      <c r="A8" s="42">
        <v>6</v>
      </c>
      <c r="B8" s="43" t="s">
        <v>27</v>
      </c>
      <c r="C8" s="43" t="s">
        <v>16</v>
      </c>
      <c r="D8" s="44" t="s">
        <v>28</v>
      </c>
      <c r="E8" s="44">
        <v>150</v>
      </c>
      <c r="F8" s="44">
        <v>87</v>
      </c>
      <c r="G8" s="44">
        <v>94</v>
      </c>
      <c r="H8" s="44">
        <v>55</v>
      </c>
      <c r="I8" s="44">
        <v>43</v>
      </c>
      <c r="J8" s="44">
        <v>43</v>
      </c>
      <c r="K8" s="45">
        <f t="shared" si="1"/>
        <v>66.829268292682926</v>
      </c>
      <c r="L8" s="58">
        <v>842369</v>
      </c>
      <c r="M8" s="59">
        <v>842369</v>
      </c>
      <c r="N8" s="79">
        <f t="shared" si="0"/>
        <v>12494837</v>
      </c>
    </row>
    <row r="9" spans="1:14" ht="22.5" x14ac:dyDescent="0.2">
      <c r="A9" s="19">
        <v>7</v>
      </c>
      <c r="B9" s="20" t="s">
        <v>29</v>
      </c>
      <c r="C9" s="20" t="s">
        <v>16</v>
      </c>
      <c r="D9" s="21" t="s">
        <v>30</v>
      </c>
      <c r="E9" s="21">
        <v>150</v>
      </c>
      <c r="F9" s="21">
        <v>90</v>
      </c>
      <c r="G9" s="21">
        <v>93</v>
      </c>
      <c r="H9" s="21">
        <v>55</v>
      </c>
      <c r="I9" s="21">
        <v>43</v>
      </c>
      <c r="J9" s="21">
        <v>43</v>
      </c>
      <c r="K9" s="76">
        <f t="shared" si="1"/>
        <v>66.341463414634148</v>
      </c>
      <c r="L9" s="22">
        <v>280543</v>
      </c>
      <c r="M9" s="23">
        <v>280543</v>
      </c>
      <c r="N9" s="80">
        <f t="shared" si="0"/>
        <v>12214294</v>
      </c>
    </row>
    <row r="10" spans="1:14" ht="22.5" x14ac:dyDescent="0.2">
      <c r="A10" s="42">
        <v>8</v>
      </c>
      <c r="B10" s="43" t="s">
        <v>31</v>
      </c>
      <c r="C10" s="43" t="s">
        <v>16</v>
      </c>
      <c r="D10" s="44" t="s">
        <v>32</v>
      </c>
      <c r="E10" s="44">
        <v>150</v>
      </c>
      <c r="F10" s="44">
        <v>86</v>
      </c>
      <c r="G10" s="44">
        <v>92</v>
      </c>
      <c r="H10" s="44">
        <v>55</v>
      </c>
      <c r="I10" s="44">
        <v>43</v>
      </c>
      <c r="J10" s="44">
        <v>43</v>
      </c>
      <c r="K10" s="45">
        <f t="shared" si="1"/>
        <v>65.853658536585371</v>
      </c>
      <c r="L10" s="58">
        <v>724103</v>
      </c>
      <c r="M10" s="59">
        <v>724103</v>
      </c>
      <c r="N10" s="79">
        <f t="shared" si="0"/>
        <v>11490191</v>
      </c>
    </row>
    <row r="11" spans="1:14" ht="33.75" x14ac:dyDescent="0.2">
      <c r="A11" s="19">
        <v>9</v>
      </c>
      <c r="B11" s="20" t="s">
        <v>33</v>
      </c>
      <c r="C11" s="20" t="s">
        <v>34</v>
      </c>
      <c r="D11" s="21" t="s">
        <v>35</v>
      </c>
      <c r="E11" s="21">
        <v>150</v>
      </c>
      <c r="F11" s="21">
        <v>86</v>
      </c>
      <c r="G11" s="21">
        <v>93</v>
      </c>
      <c r="H11" s="21">
        <v>55</v>
      </c>
      <c r="I11" s="21">
        <v>42</v>
      </c>
      <c r="J11" s="21">
        <v>41</v>
      </c>
      <c r="K11" s="76">
        <f>((G11+J11)/(E11+H11))*100</f>
        <v>65.365853658536594</v>
      </c>
      <c r="L11" s="22">
        <v>85500</v>
      </c>
      <c r="M11" s="23">
        <v>85500</v>
      </c>
      <c r="N11" s="80">
        <f t="shared" si="0"/>
        <v>11404691</v>
      </c>
    </row>
    <row r="12" spans="1:14" x14ac:dyDescent="0.2">
      <c r="A12" s="42">
        <v>10</v>
      </c>
      <c r="B12" s="43" t="s">
        <v>36</v>
      </c>
      <c r="C12" s="43" t="s">
        <v>16</v>
      </c>
      <c r="D12" s="44" t="s">
        <v>37</v>
      </c>
      <c r="E12" s="44">
        <v>150</v>
      </c>
      <c r="F12" s="44">
        <v>85</v>
      </c>
      <c r="G12" s="44">
        <v>88</v>
      </c>
      <c r="H12" s="44">
        <v>55</v>
      </c>
      <c r="I12" s="44">
        <v>46</v>
      </c>
      <c r="J12" s="44">
        <v>46</v>
      </c>
      <c r="K12" s="45">
        <f t="shared" si="1"/>
        <v>65.365853658536594</v>
      </c>
      <c r="L12" s="58">
        <v>402405</v>
      </c>
      <c r="M12" s="59">
        <v>402256</v>
      </c>
      <c r="N12" s="79">
        <f t="shared" ref="N12:N46" si="2">SUM(N11-M12)</f>
        <v>11002435</v>
      </c>
    </row>
    <row r="13" spans="1:14" ht="22.5" x14ac:dyDescent="0.2">
      <c r="A13" s="19">
        <v>11</v>
      </c>
      <c r="B13" s="20" t="s">
        <v>38</v>
      </c>
      <c r="C13" s="20" t="s">
        <v>16</v>
      </c>
      <c r="D13" s="21" t="s">
        <v>39</v>
      </c>
      <c r="E13" s="21">
        <v>150</v>
      </c>
      <c r="F13" s="21">
        <v>87</v>
      </c>
      <c r="G13" s="21">
        <v>93</v>
      </c>
      <c r="H13" s="21">
        <v>55</v>
      </c>
      <c r="I13" s="21">
        <v>45</v>
      </c>
      <c r="J13" s="21">
        <v>40</v>
      </c>
      <c r="K13" s="76">
        <f t="shared" si="1"/>
        <v>64.878048780487802</v>
      </c>
      <c r="L13" s="22">
        <v>79430</v>
      </c>
      <c r="M13" s="23">
        <v>79221</v>
      </c>
      <c r="N13" s="80">
        <f t="shared" ref="N13:N26" si="3">SUM(N12-M13)</f>
        <v>10923214</v>
      </c>
    </row>
    <row r="14" spans="1:14" ht="11.25" customHeight="1" x14ac:dyDescent="0.2">
      <c r="A14" s="42">
        <v>12</v>
      </c>
      <c r="B14" s="43" t="s">
        <v>40</v>
      </c>
      <c r="C14" s="43" t="s">
        <v>41</v>
      </c>
      <c r="D14" s="44" t="s">
        <v>42</v>
      </c>
      <c r="E14" s="44">
        <v>150</v>
      </c>
      <c r="F14" s="44">
        <v>86</v>
      </c>
      <c r="G14" s="44">
        <v>90</v>
      </c>
      <c r="H14" s="44">
        <v>55</v>
      </c>
      <c r="I14" s="44">
        <v>43</v>
      </c>
      <c r="J14" s="44">
        <v>43</v>
      </c>
      <c r="K14" s="45">
        <f t="shared" si="1"/>
        <v>64.878048780487802</v>
      </c>
      <c r="L14" s="58">
        <v>990815</v>
      </c>
      <c r="M14" s="59">
        <v>990815</v>
      </c>
      <c r="N14" s="79">
        <f t="shared" si="3"/>
        <v>9932399</v>
      </c>
    </row>
    <row r="15" spans="1:14" ht="33.75" x14ac:dyDescent="0.2">
      <c r="A15" s="19">
        <v>13</v>
      </c>
      <c r="B15" s="20" t="s">
        <v>43</v>
      </c>
      <c r="C15" s="20" t="s">
        <v>16</v>
      </c>
      <c r="D15" s="21" t="s">
        <v>44</v>
      </c>
      <c r="E15" s="21">
        <v>150</v>
      </c>
      <c r="F15" s="21">
        <v>87</v>
      </c>
      <c r="G15" s="21">
        <v>95</v>
      </c>
      <c r="H15" s="21">
        <v>55</v>
      </c>
      <c r="I15" s="21">
        <v>37</v>
      </c>
      <c r="J15" s="21">
        <v>36</v>
      </c>
      <c r="K15" s="76">
        <f t="shared" si="1"/>
        <v>63.902439024390247</v>
      </c>
      <c r="L15" s="22">
        <v>426099</v>
      </c>
      <c r="M15" s="23">
        <v>426099</v>
      </c>
      <c r="N15" s="80">
        <f t="shared" si="3"/>
        <v>9506300</v>
      </c>
    </row>
    <row r="16" spans="1:14" ht="22.5" x14ac:dyDescent="0.2">
      <c r="A16" s="42">
        <v>14</v>
      </c>
      <c r="B16" s="43" t="s">
        <v>45</v>
      </c>
      <c r="C16" s="43" t="s">
        <v>46</v>
      </c>
      <c r="D16" s="44" t="s">
        <v>47</v>
      </c>
      <c r="E16" s="44">
        <v>150</v>
      </c>
      <c r="F16" s="44">
        <v>78</v>
      </c>
      <c r="G16" s="44">
        <v>84</v>
      </c>
      <c r="H16" s="44">
        <v>55</v>
      </c>
      <c r="I16" s="44">
        <v>46</v>
      </c>
      <c r="J16" s="44">
        <v>46</v>
      </c>
      <c r="K16" s="45">
        <f t="shared" si="1"/>
        <v>63.414634146341463</v>
      </c>
      <c r="L16" s="58">
        <v>271746</v>
      </c>
      <c r="M16" s="59">
        <v>271746</v>
      </c>
      <c r="N16" s="79">
        <f t="shared" si="3"/>
        <v>9234554</v>
      </c>
    </row>
    <row r="17" spans="1:14" ht="22.5" x14ac:dyDescent="0.2">
      <c r="A17" s="19">
        <v>15</v>
      </c>
      <c r="B17" s="20" t="s">
        <v>48</v>
      </c>
      <c r="C17" s="20" t="s">
        <v>16</v>
      </c>
      <c r="D17" s="21" t="s">
        <v>49</v>
      </c>
      <c r="E17" s="21">
        <v>150</v>
      </c>
      <c r="F17" s="21">
        <v>86</v>
      </c>
      <c r="G17" s="21">
        <v>88</v>
      </c>
      <c r="H17" s="21">
        <v>55</v>
      </c>
      <c r="I17" s="21">
        <v>42</v>
      </c>
      <c r="J17" s="21">
        <v>41</v>
      </c>
      <c r="K17" s="76">
        <f t="shared" si="1"/>
        <v>62.926829268292686</v>
      </c>
      <c r="L17" s="22">
        <v>26897</v>
      </c>
      <c r="M17" s="23">
        <v>26897</v>
      </c>
      <c r="N17" s="80">
        <f t="shared" si="3"/>
        <v>9207657</v>
      </c>
    </row>
    <row r="18" spans="1:14" ht="22.5" x14ac:dyDescent="0.2">
      <c r="A18" s="42">
        <v>16</v>
      </c>
      <c r="B18" s="43" t="s">
        <v>50</v>
      </c>
      <c r="C18" s="43" t="s">
        <v>51</v>
      </c>
      <c r="D18" s="44" t="s">
        <v>52</v>
      </c>
      <c r="E18" s="44">
        <v>150</v>
      </c>
      <c r="F18" s="44">
        <v>84</v>
      </c>
      <c r="G18" s="44">
        <v>85</v>
      </c>
      <c r="H18" s="44">
        <v>55</v>
      </c>
      <c r="I18" s="44">
        <v>43</v>
      </c>
      <c r="J18" s="44">
        <v>43</v>
      </c>
      <c r="K18" s="45">
        <f t="shared" si="1"/>
        <v>62.439024390243901</v>
      </c>
      <c r="L18" s="58">
        <v>207264</v>
      </c>
      <c r="M18" s="59">
        <v>199090</v>
      </c>
      <c r="N18" s="79">
        <f t="shared" si="3"/>
        <v>9008567</v>
      </c>
    </row>
    <row r="19" spans="1:14" ht="22.5" x14ac:dyDescent="0.2">
      <c r="A19" s="19">
        <v>17</v>
      </c>
      <c r="B19" s="20" t="s">
        <v>53</v>
      </c>
      <c r="C19" s="20" t="s">
        <v>16</v>
      </c>
      <c r="D19" s="21" t="s">
        <v>54</v>
      </c>
      <c r="E19" s="21">
        <v>150</v>
      </c>
      <c r="F19" s="21">
        <v>83</v>
      </c>
      <c r="G19" s="21">
        <v>87</v>
      </c>
      <c r="H19" s="21">
        <v>55</v>
      </c>
      <c r="I19" s="21">
        <v>46</v>
      </c>
      <c r="J19" s="21">
        <v>41</v>
      </c>
      <c r="K19" s="76">
        <f t="shared" si="1"/>
        <v>62.439024390243901</v>
      </c>
      <c r="L19" s="24">
        <v>492330</v>
      </c>
      <c r="M19" s="25">
        <v>492330</v>
      </c>
      <c r="N19" s="80">
        <f t="shared" si="3"/>
        <v>8516237</v>
      </c>
    </row>
    <row r="20" spans="1:14" ht="22.5" x14ac:dyDescent="0.2">
      <c r="A20" s="42">
        <v>18</v>
      </c>
      <c r="B20" s="43" t="s">
        <v>55</v>
      </c>
      <c r="C20" s="43" t="s">
        <v>16</v>
      </c>
      <c r="D20" s="44" t="s">
        <v>56</v>
      </c>
      <c r="E20" s="44">
        <v>150</v>
      </c>
      <c r="F20" s="44">
        <v>91</v>
      </c>
      <c r="G20" s="44">
        <v>90</v>
      </c>
      <c r="H20" s="44">
        <v>55</v>
      </c>
      <c r="I20" s="44">
        <v>40</v>
      </c>
      <c r="J20" s="44">
        <v>37</v>
      </c>
      <c r="K20" s="45">
        <f t="shared" si="1"/>
        <v>61.951219512195124</v>
      </c>
      <c r="L20" s="46">
        <v>98405</v>
      </c>
      <c r="M20" s="47">
        <v>98405</v>
      </c>
      <c r="N20" s="79">
        <f t="shared" si="3"/>
        <v>8417832</v>
      </c>
    </row>
    <row r="21" spans="1:14" ht="33.75" x14ac:dyDescent="0.2">
      <c r="A21" s="19">
        <v>19</v>
      </c>
      <c r="B21" s="20" t="s">
        <v>57</v>
      </c>
      <c r="C21" s="20" t="s">
        <v>16</v>
      </c>
      <c r="D21" s="21" t="s">
        <v>58</v>
      </c>
      <c r="E21" s="21">
        <v>150</v>
      </c>
      <c r="F21" s="21">
        <v>88</v>
      </c>
      <c r="G21" s="21">
        <v>90</v>
      </c>
      <c r="H21" s="21">
        <v>55</v>
      </c>
      <c r="I21" s="21">
        <v>36</v>
      </c>
      <c r="J21" s="21">
        <v>35</v>
      </c>
      <c r="K21" s="76">
        <f t="shared" si="1"/>
        <v>60.975609756097562</v>
      </c>
      <c r="L21" s="24">
        <v>662087</v>
      </c>
      <c r="M21" s="25">
        <v>662087</v>
      </c>
      <c r="N21" s="80">
        <f t="shared" si="3"/>
        <v>7755745</v>
      </c>
    </row>
    <row r="22" spans="1:14" ht="22.5" x14ac:dyDescent="0.2">
      <c r="A22" s="42">
        <v>20</v>
      </c>
      <c r="B22" s="43" t="s">
        <v>59</v>
      </c>
      <c r="C22" s="43" t="s">
        <v>16</v>
      </c>
      <c r="D22" s="44" t="s">
        <v>60</v>
      </c>
      <c r="E22" s="44">
        <v>150</v>
      </c>
      <c r="F22" s="44">
        <v>85</v>
      </c>
      <c r="G22" s="44">
        <v>88</v>
      </c>
      <c r="H22" s="44">
        <v>55</v>
      </c>
      <c r="I22" s="44">
        <v>38</v>
      </c>
      <c r="J22" s="44">
        <v>35</v>
      </c>
      <c r="K22" s="45">
        <f t="shared" si="1"/>
        <v>60</v>
      </c>
      <c r="L22" s="46">
        <v>222340</v>
      </c>
      <c r="M22" s="47">
        <v>222340</v>
      </c>
      <c r="N22" s="79">
        <f t="shared" si="3"/>
        <v>7533405</v>
      </c>
    </row>
    <row r="23" spans="1:14" ht="33.75" x14ac:dyDescent="0.2">
      <c r="A23" s="19">
        <v>21</v>
      </c>
      <c r="B23" s="20" t="s">
        <v>61</v>
      </c>
      <c r="C23" s="20" t="s">
        <v>62</v>
      </c>
      <c r="D23" s="21" t="s">
        <v>63</v>
      </c>
      <c r="E23" s="21">
        <v>150</v>
      </c>
      <c r="F23" s="21">
        <v>83</v>
      </c>
      <c r="G23" s="21">
        <v>85</v>
      </c>
      <c r="H23" s="21">
        <v>55</v>
      </c>
      <c r="I23" s="21">
        <v>43</v>
      </c>
      <c r="J23" s="21">
        <v>38</v>
      </c>
      <c r="K23" s="76">
        <f t="shared" si="1"/>
        <v>60</v>
      </c>
      <c r="L23" s="24">
        <v>362614</v>
      </c>
      <c r="M23" s="25">
        <v>362614</v>
      </c>
      <c r="N23" s="80">
        <f t="shared" si="3"/>
        <v>7170791</v>
      </c>
    </row>
    <row r="24" spans="1:14" ht="22.5" x14ac:dyDescent="0.2">
      <c r="A24" s="42">
        <v>22</v>
      </c>
      <c r="B24" s="43" t="s">
        <v>64</v>
      </c>
      <c r="C24" s="43" t="s">
        <v>16</v>
      </c>
      <c r="D24" s="44" t="s">
        <v>65</v>
      </c>
      <c r="E24" s="44">
        <v>150</v>
      </c>
      <c r="F24" s="44">
        <v>75</v>
      </c>
      <c r="G24" s="44">
        <v>79</v>
      </c>
      <c r="H24" s="44">
        <v>55</v>
      </c>
      <c r="I24" s="44">
        <v>42</v>
      </c>
      <c r="J24" s="44">
        <v>42</v>
      </c>
      <c r="K24" s="45">
        <f t="shared" si="1"/>
        <v>59.024390243902438</v>
      </c>
      <c r="L24" s="46">
        <v>436197</v>
      </c>
      <c r="M24" s="47">
        <v>424497</v>
      </c>
      <c r="N24" s="79">
        <f t="shared" si="3"/>
        <v>6746294</v>
      </c>
    </row>
    <row r="25" spans="1:14" ht="22.5" x14ac:dyDescent="0.2">
      <c r="A25" s="19">
        <v>23</v>
      </c>
      <c r="B25" s="20" t="s">
        <v>66</v>
      </c>
      <c r="C25" s="20" t="s">
        <v>16</v>
      </c>
      <c r="D25" s="21" t="s">
        <v>67</v>
      </c>
      <c r="E25" s="21">
        <v>150</v>
      </c>
      <c r="F25" s="21">
        <v>74</v>
      </c>
      <c r="G25" s="21">
        <v>78</v>
      </c>
      <c r="H25" s="21">
        <v>55</v>
      </c>
      <c r="I25" s="21">
        <v>44</v>
      </c>
      <c r="J25" s="21">
        <v>42</v>
      </c>
      <c r="K25" s="76">
        <f t="shared" si="1"/>
        <v>58.536585365853654</v>
      </c>
      <c r="L25" s="24">
        <v>556456</v>
      </c>
      <c r="M25" s="25">
        <v>554088</v>
      </c>
      <c r="N25" s="80">
        <f t="shared" si="3"/>
        <v>6192206</v>
      </c>
    </row>
    <row r="26" spans="1:14" ht="22.5" x14ac:dyDescent="0.2">
      <c r="A26" s="16">
        <v>24</v>
      </c>
      <c r="B26" s="17" t="s">
        <v>68</v>
      </c>
      <c r="C26" s="17" t="s">
        <v>16</v>
      </c>
      <c r="D26" s="18" t="s">
        <v>69</v>
      </c>
      <c r="E26" s="18">
        <v>150</v>
      </c>
      <c r="F26" s="18">
        <v>74</v>
      </c>
      <c r="G26" s="18">
        <v>82</v>
      </c>
      <c r="H26" s="18">
        <v>55</v>
      </c>
      <c r="I26" s="18">
        <v>37</v>
      </c>
      <c r="J26" s="18">
        <v>37</v>
      </c>
      <c r="K26" s="45">
        <f t="shared" si="1"/>
        <v>58.048780487804876</v>
      </c>
      <c r="L26" s="26">
        <v>164817</v>
      </c>
      <c r="M26" s="27">
        <v>164817</v>
      </c>
      <c r="N26" s="79">
        <f t="shared" si="3"/>
        <v>6027389</v>
      </c>
    </row>
    <row r="27" spans="1:14" ht="33.75" x14ac:dyDescent="0.2">
      <c r="A27" s="19">
        <v>25</v>
      </c>
      <c r="B27" s="20" t="s">
        <v>61</v>
      </c>
      <c r="C27" s="20" t="s">
        <v>70</v>
      </c>
      <c r="D27" s="21" t="s">
        <v>71</v>
      </c>
      <c r="E27" s="21">
        <v>150</v>
      </c>
      <c r="F27" s="21">
        <v>83</v>
      </c>
      <c r="G27" s="21">
        <v>85</v>
      </c>
      <c r="H27" s="21">
        <v>55</v>
      </c>
      <c r="I27" s="21">
        <v>44</v>
      </c>
      <c r="J27" s="21">
        <v>34</v>
      </c>
      <c r="K27" s="76">
        <f t="shared" si="1"/>
        <v>58.048780487804876</v>
      </c>
      <c r="L27" s="24">
        <v>192171</v>
      </c>
      <c r="M27" s="25">
        <v>181233</v>
      </c>
      <c r="N27" s="80">
        <f t="shared" si="2"/>
        <v>5846156</v>
      </c>
    </row>
    <row r="28" spans="1:14" x14ac:dyDescent="0.2">
      <c r="A28" s="60">
        <v>26</v>
      </c>
      <c r="B28" s="61" t="s">
        <v>72</v>
      </c>
      <c r="C28" s="61" t="s">
        <v>16</v>
      </c>
      <c r="D28" s="62" t="s">
        <v>73</v>
      </c>
      <c r="E28" s="62">
        <v>150</v>
      </c>
      <c r="F28" s="62">
        <v>81</v>
      </c>
      <c r="G28" s="62">
        <v>82</v>
      </c>
      <c r="H28" s="62">
        <v>55</v>
      </c>
      <c r="I28" s="62">
        <v>38</v>
      </c>
      <c r="J28" s="62">
        <v>37</v>
      </c>
      <c r="K28" s="77">
        <f t="shared" si="1"/>
        <v>58.048780487804876</v>
      </c>
      <c r="L28" s="63">
        <v>481427</v>
      </c>
      <c r="M28" s="64">
        <v>481427</v>
      </c>
      <c r="N28" s="79">
        <f t="shared" si="2"/>
        <v>5364729</v>
      </c>
    </row>
    <row r="29" spans="1:14" x14ac:dyDescent="0.2">
      <c r="A29" s="19">
        <v>27</v>
      </c>
      <c r="B29" s="20" t="s">
        <v>74</v>
      </c>
      <c r="C29" s="20" t="s">
        <v>16</v>
      </c>
      <c r="D29" s="21" t="s">
        <v>75</v>
      </c>
      <c r="E29" s="21">
        <v>150</v>
      </c>
      <c r="F29" s="21">
        <v>71</v>
      </c>
      <c r="G29" s="21">
        <v>78</v>
      </c>
      <c r="H29" s="21">
        <v>55</v>
      </c>
      <c r="I29" s="21">
        <v>41</v>
      </c>
      <c r="J29" s="21">
        <v>40</v>
      </c>
      <c r="K29" s="76">
        <f t="shared" si="1"/>
        <v>57.560975609756092</v>
      </c>
      <c r="L29" s="24">
        <v>275140</v>
      </c>
      <c r="M29" s="25">
        <v>275140</v>
      </c>
      <c r="N29" s="80">
        <f t="shared" si="2"/>
        <v>5089589</v>
      </c>
    </row>
    <row r="30" spans="1:14" ht="22.5" x14ac:dyDescent="0.2">
      <c r="A30" s="53">
        <v>28</v>
      </c>
      <c r="B30" s="54" t="s">
        <v>76</v>
      </c>
      <c r="C30" s="54" t="s">
        <v>16</v>
      </c>
      <c r="D30" s="55" t="s">
        <v>77</v>
      </c>
      <c r="E30" s="55">
        <v>150</v>
      </c>
      <c r="F30" s="55">
        <v>77</v>
      </c>
      <c r="G30" s="55">
        <v>76</v>
      </c>
      <c r="H30" s="55">
        <v>55</v>
      </c>
      <c r="I30" s="55">
        <v>41</v>
      </c>
      <c r="J30" s="55">
        <v>41</v>
      </c>
      <c r="K30" s="45">
        <f t="shared" si="1"/>
        <v>57.073170731707314</v>
      </c>
      <c r="L30" s="56">
        <v>280628</v>
      </c>
      <c r="M30" s="57">
        <v>272686</v>
      </c>
      <c r="N30" s="79">
        <f t="shared" si="2"/>
        <v>4816903</v>
      </c>
    </row>
    <row r="31" spans="1:14" ht="12.75" customHeight="1" x14ac:dyDescent="0.2">
      <c r="A31" s="19">
        <v>29</v>
      </c>
      <c r="B31" s="20" t="s">
        <v>78</v>
      </c>
      <c r="C31" s="20" t="s">
        <v>41</v>
      </c>
      <c r="D31" s="21" t="s">
        <v>79</v>
      </c>
      <c r="E31" s="21">
        <v>150</v>
      </c>
      <c r="F31" s="21">
        <v>90</v>
      </c>
      <c r="G31" s="21">
        <v>79</v>
      </c>
      <c r="H31" s="21">
        <v>55</v>
      </c>
      <c r="I31" s="21">
        <v>43</v>
      </c>
      <c r="J31" s="21">
        <v>38</v>
      </c>
      <c r="K31" s="76">
        <f t="shared" si="1"/>
        <v>57.073170731707314</v>
      </c>
      <c r="L31" s="24">
        <v>999547</v>
      </c>
      <c r="M31" s="25">
        <v>999547</v>
      </c>
      <c r="N31" s="80">
        <f t="shared" si="2"/>
        <v>3817356</v>
      </c>
    </row>
    <row r="32" spans="1:14" ht="22.5" x14ac:dyDescent="0.2">
      <c r="A32" s="53">
        <v>30</v>
      </c>
      <c r="B32" s="54" t="s">
        <v>50</v>
      </c>
      <c r="C32" s="54" t="s">
        <v>80</v>
      </c>
      <c r="D32" s="55" t="s">
        <v>81</v>
      </c>
      <c r="E32" s="55">
        <v>150</v>
      </c>
      <c r="F32" s="55">
        <v>84</v>
      </c>
      <c r="G32" s="55">
        <v>85</v>
      </c>
      <c r="H32" s="55">
        <v>55</v>
      </c>
      <c r="I32" s="55">
        <v>36</v>
      </c>
      <c r="J32" s="55">
        <v>30</v>
      </c>
      <c r="K32" s="45">
        <f t="shared" si="1"/>
        <v>56.09756097560976</v>
      </c>
      <c r="L32" s="56">
        <v>118536</v>
      </c>
      <c r="M32" s="57">
        <v>118536</v>
      </c>
      <c r="N32" s="79">
        <f t="shared" si="2"/>
        <v>3698820</v>
      </c>
    </row>
    <row r="33" spans="1:14" ht="22.5" x14ac:dyDescent="0.2">
      <c r="A33" s="19">
        <v>31</v>
      </c>
      <c r="B33" s="20" t="s">
        <v>82</v>
      </c>
      <c r="C33" s="20" t="s">
        <v>16</v>
      </c>
      <c r="D33" s="21" t="s">
        <v>83</v>
      </c>
      <c r="E33" s="21">
        <v>150</v>
      </c>
      <c r="F33" s="21">
        <v>74</v>
      </c>
      <c r="G33" s="21">
        <v>76</v>
      </c>
      <c r="H33" s="21">
        <v>55</v>
      </c>
      <c r="I33" s="21">
        <v>45</v>
      </c>
      <c r="J33" s="21">
        <v>39</v>
      </c>
      <c r="K33" s="76">
        <f t="shared" si="1"/>
        <v>56.09756097560976</v>
      </c>
      <c r="L33" s="24">
        <v>929673</v>
      </c>
      <c r="M33" s="25">
        <v>926844</v>
      </c>
      <c r="N33" s="80">
        <f t="shared" si="2"/>
        <v>2771976</v>
      </c>
    </row>
    <row r="34" spans="1:14" ht="22.5" x14ac:dyDescent="0.2">
      <c r="A34" s="42">
        <v>32</v>
      </c>
      <c r="B34" s="43" t="s">
        <v>84</v>
      </c>
      <c r="C34" s="43" t="s">
        <v>85</v>
      </c>
      <c r="D34" s="44" t="s">
        <v>86</v>
      </c>
      <c r="E34" s="44">
        <v>150</v>
      </c>
      <c r="F34" s="44">
        <v>81</v>
      </c>
      <c r="G34" s="44">
        <v>78</v>
      </c>
      <c r="H34" s="44">
        <v>55</v>
      </c>
      <c r="I34" s="44">
        <v>40</v>
      </c>
      <c r="J34" s="44">
        <v>34</v>
      </c>
      <c r="K34" s="45">
        <f t="shared" si="1"/>
        <v>54.634146341463421</v>
      </c>
      <c r="L34" s="46">
        <v>825728</v>
      </c>
      <c r="M34" s="47">
        <v>823478</v>
      </c>
      <c r="N34" s="79">
        <f t="shared" si="2"/>
        <v>1948498</v>
      </c>
    </row>
    <row r="35" spans="1:14" x14ac:dyDescent="0.2">
      <c r="A35" s="19">
        <v>33</v>
      </c>
      <c r="B35" s="20" t="s">
        <v>87</v>
      </c>
      <c r="C35" s="20" t="s">
        <v>16</v>
      </c>
      <c r="D35" s="21" t="s">
        <v>88</v>
      </c>
      <c r="E35" s="21">
        <v>150</v>
      </c>
      <c r="F35" s="21">
        <v>82</v>
      </c>
      <c r="G35" s="21">
        <v>67</v>
      </c>
      <c r="H35" s="21">
        <v>55</v>
      </c>
      <c r="I35" s="21">
        <v>42</v>
      </c>
      <c r="J35" s="21">
        <v>41</v>
      </c>
      <c r="K35" s="76">
        <f t="shared" si="1"/>
        <v>52.682926829268297</v>
      </c>
      <c r="L35" s="24">
        <v>215722</v>
      </c>
      <c r="M35" s="25">
        <v>215722</v>
      </c>
      <c r="N35" s="80">
        <f t="shared" si="2"/>
        <v>1732776</v>
      </c>
    </row>
    <row r="36" spans="1:14" ht="22.5" x14ac:dyDescent="0.2">
      <c r="A36" s="42">
        <v>34</v>
      </c>
      <c r="B36" s="43" t="s">
        <v>89</v>
      </c>
      <c r="C36" s="43" t="s">
        <v>16</v>
      </c>
      <c r="D36" s="44" t="s">
        <v>90</v>
      </c>
      <c r="E36" s="44">
        <v>150</v>
      </c>
      <c r="F36" s="44">
        <v>71</v>
      </c>
      <c r="G36" s="44">
        <v>70</v>
      </c>
      <c r="H36" s="44">
        <v>55</v>
      </c>
      <c r="I36" s="44">
        <v>44</v>
      </c>
      <c r="J36" s="44">
        <v>36</v>
      </c>
      <c r="K36" s="45">
        <f t="shared" si="1"/>
        <v>51.707317073170735</v>
      </c>
      <c r="L36" s="46">
        <v>51738</v>
      </c>
      <c r="M36" s="47">
        <v>51738</v>
      </c>
      <c r="N36" s="79">
        <f t="shared" si="2"/>
        <v>1681038</v>
      </c>
    </row>
    <row r="37" spans="1:14" ht="22.5" x14ac:dyDescent="0.2">
      <c r="A37" s="19">
        <v>35</v>
      </c>
      <c r="B37" s="28" t="s">
        <v>91</v>
      </c>
      <c r="C37" s="28" t="s">
        <v>92</v>
      </c>
      <c r="D37" s="29" t="s">
        <v>93</v>
      </c>
      <c r="E37" s="29">
        <v>150</v>
      </c>
      <c r="F37" s="29">
        <v>74</v>
      </c>
      <c r="G37" s="29">
        <v>73</v>
      </c>
      <c r="H37" s="29">
        <v>55</v>
      </c>
      <c r="I37" s="29">
        <v>32</v>
      </c>
      <c r="J37" s="29">
        <v>32</v>
      </c>
      <c r="K37" s="76">
        <f t="shared" si="1"/>
        <v>51.219512195121951</v>
      </c>
      <c r="L37" s="30">
        <v>264830</v>
      </c>
      <c r="M37" s="31">
        <v>264830</v>
      </c>
      <c r="N37" s="80">
        <f t="shared" si="2"/>
        <v>1416208</v>
      </c>
    </row>
    <row r="38" spans="1:14" ht="22.5" x14ac:dyDescent="0.2">
      <c r="A38" s="42">
        <v>36</v>
      </c>
      <c r="B38" s="43" t="s">
        <v>94</v>
      </c>
      <c r="C38" s="43" t="s">
        <v>95</v>
      </c>
      <c r="D38" s="44" t="s">
        <v>96</v>
      </c>
      <c r="E38" s="44">
        <v>150</v>
      </c>
      <c r="F38" s="44">
        <v>80</v>
      </c>
      <c r="G38" s="44">
        <v>81</v>
      </c>
      <c r="H38" s="44">
        <v>55</v>
      </c>
      <c r="I38" s="44">
        <v>36</v>
      </c>
      <c r="J38" s="44">
        <v>23</v>
      </c>
      <c r="K38" s="45">
        <f t="shared" si="1"/>
        <v>50.731707317073173</v>
      </c>
      <c r="L38" s="46">
        <v>225564</v>
      </c>
      <c r="M38" s="47">
        <v>220698</v>
      </c>
      <c r="N38" s="79">
        <f t="shared" si="2"/>
        <v>1195510</v>
      </c>
    </row>
    <row r="39" spans="1:14" ht="22.5" x14ac:dyDescent="0.2">
      <c r="A39" s="38">
        <v>37</v>
      </c>
      <c r="B39" s="39" t="s">
        <v>97</v>
      </c>
      <c r="C39" s="39" t="s">
        <v>98</v>
      </c>
      <c r="D39" s="40" t="s">
        <v>99</v>
      </c>
      <c r="E39" s="40">
        <v>150</v>
      </c>
      <c r="F39" s="40">
        <v>80</v>
      </c>
      <c r="G39" s="40">
        <v>78</v>
      </c>
      <c r="H39" s="40">
        <v>55</v>
      </c>
      <c r="I39" s="40">
        <v>33</v>
      </c>
      <c r="J39" s="40">
        <v>25</v>
      </c>
      <c r="K39" s="76">
        <f t="shared" si="1"/>
        <v>50.243902439024389</v>
      </c>
      <c r="L39" s="41">
        <v>57947</v>
      </c>
      <c r="M39" s="25">
        <v>57947</v>
      </c>
      <c r="N39" s="80">
        <f t="shared" si="2"/>
        <v>1137563</v>
      </c>
    </row>
    <row r="40" spans="1:14" ht="22.5" x14ac:dyDescent="0.2">
      <c r="A40" s="42">
        <v>38</v>
      </c>
      <c r="B40" s="43" t="s">
        <v>100</v>
      </c>
      <c r="C40" s="43" t="s">
        <v>101</v>
      </c>
      <c r="D40" s="44" t="s">
        <v>102</v>
      </c>
      <c r="E40" s="44">
        <v>150</v>
      </c>
      <c r="F40" s="44">
        <v>73</v>
      </c>
      <c r="G40" s="44">
        <v>71</v>
      </c>
      <c r="H40" s="44">
        <v>55</v>
      </c>
      <c r="I40" s="44">
        <v>35</v>
      </c>
      <c r="J40" s="44">
        <v>32</v>
      </c>
      <c r="K40" s="45">
        <f t="shared" si="1"/>
        <v>50.243902439024389</v>
      </c>
      <c r="L40" s="46">
        <v>425052</v>
      </c>
      <c r="M40" s="47">
        <v>413787</v>
      </c>
      <c r="N40" s="79">
        <f t="shared" si="2"/>
        <v>723776</v>
      </c>
    </row>
    <row r="41" spans="1:14" ht="33.75" x14ac:dyDescent="0.2">
      <c r="A41" s="38">
        <v>39</v>
      </c>
      <c r="B41" s="39" t="s">
        <v>103</v>
      </c>
      <c r="C41" s="39" t="s">
        <v>104</v>
      </c>
      <c r="D41" s="40" t="s">
        <v>105</v>
      </c>
      <c r="E41" s="40">
        <v>150</v>
      </c>
      <c r="F41" s="40">
        <v>78</v>
      </c>
      <c r="G41" s="40">
        <v>77</v>
      </c>
      <c r="H41" s="40">
        <v>55</v>
      </c>
      <c r="I41" s="40">
        <v>27</v>
      </c>
      <c r="J41" s="40">
        <v>19</v>
      </c>
      <c r="K41" s="76">
        <f t="shared" si="1"/>
        <v>46.829268292682933</v>
      </c>
      <c r="L41" s="41">
        <v>55425</v>
      </c>
      <c r="M41" s="25">
        <v>55425</v>
      </c>
      <c r="N41" s="80">
        <f t="shared" si="2"/>
        <v>668351</v>
      </c>
    </row>
    <row r="42" spans="1:14" ht="22.5" x14ac:dyDescent="0.2">
      <c r="A42" s="42">
        <v>40</v>
      </c>
      <c r="B42" s="43" t="s">
        <v>106</v>
      </c>
      <c r="C42" s="43" t="s">
        <v>107</v>
      </c>
      <c r="D42" s="44" t="s">
        <v>108</v>
      </c>
      <c r="E42" s="44">
        <v>150</v>
      </c>
      <c r="F42" s="44">
        <v>75</v>
      </c>
      <c r="G42" s="44">
        <v>76</v>
      </c>
      <c r="H42" s="44">
        <v>55</v>
      </c>
      <c r="I42" s="44">
        <v>33</v>
      </c>
      <c r="J42" s="44">
        <v>19</v>
      </c>
      <c r="K42" s="45">
        <f t="shared" si="1"/>
        <v>46.341463414634148</v>
      </c>
      <c r="L42" s="46">
        <v>371514</v>
      </c>
      <c r="M42" s="47">
        <v>306799</v>
      </c>
      <c r="N42" s="79">
        <f t="shared" si="2"/>
        <v>361552</v>
      </c>
    </row>
    <row r="43" spans="1:14" ht="22.5" x14ac:dyDescent="0.2">
      <c r="A43" s="38">
        <v>41</v>
      </c>
      <c r="B43" s="39" t="s">
        <v>109</v>
      </c>
      <c r="C43" s="39" t="s">
        <v>16</v>
      </c>
      <c r="D43" s="40" t="s">
        <v>110</v>
      </c>
      <c r="E43" s="40">
        <v>150</v>
      </c>
      <c r="F43" s="40">
        <v>77</v>
      </c>
      <c r="G43" s="40">
        <v>68</v>
      </c>
      <c r="H43" s="40">
        <v>55</v>
      </c>
      <c r="I43" s="40">
        <v>27</v>
      </c>
      <c r="J43" s="40">
        <v>25</v>
      </c>
      <c r="K43" s="76">
        <f t="shared" si="1"/>
        <v>45.365853658536587</v>
      </c>
      <c r="L43" s="41">
        <v>196024</v>
      </c>
      <c r="M43" s="25">
        <v>196024</v>
      </c>
      <c r="N43" s="80">
        <f t="shared" si="2"/>
        <v>165528</v>
      </c>
    </row>
    <row r="44" spans="1:14" ht="22.5" x14ac:dyDescent="0.2">
      <c r="A44" s="42">
        <v>42</v>
      </c>
      <c r="B44" s="43" t="s">
        <v>97</v>
      </c>
      <c r="C44" s="43" t="s">
        <v>111</v>
      </c>
      <c r="D44" s="44" t="s">
        <v>112</v>
      </c>
      <c r="E44" s="44">
        <v>150</v>
      </c>
      <c r="F44" s="44">
        <v>80</v>
      </c>
      <c r="G44" s="44">
        <v>78</v>
      </c>
      <c r="H44" s="44">
        <v>55</v>
      </c>
      <c r="I44" s="44">
        <v>13</v>
      </c>
      <c r="J44" s="44">
        <v>12</v>
      </c>
      <c r="K44" s="45">
        <f t="shared" si="1"/>
        <v>43.902439024390247</v>
      </c>
      <c r="L44" s="46">
        <v>22600</v>
      </c>
      <c r="M44" s="47">
        <v>22600</v>
      </c>
      <c r="N44" s="79">
        <f t="shared" si="2"/>
        <v>142928</v>
      </c>
    </row>
    <row r="45" spans="1:14" ht="22.5" x14ac:dyDescent="0.2">
      <c r="A45" s="70">
        <v>43</v>
      </c>
      <c r="B45" s="71" t="s">
        <v>113</v>
      </c>
      <c r="C45" s="71" t="s">
        <v>16</v>
      </c>
      <c r="D45" s="72" t="s">
        <v>114</v>
      </c>
      <c r="E45" s="72">
        <v>150</v>
      </c>
      <c r="F45" s="72">
        <v>62</v>
      </c>
      <c r="G45" s="72">
        <v>66</v>
      </c>
      <c r="H45" s="72">
        <v>55</v>
      </c>
      <c r="I45" s="72">
        <v>11</v>
      </c>
      <c r="J45" s="72">
        <v>10</v>
      </c>
      <c r="K45" s="76">
        <f t="shared" si="1"/>
        <v>37.073170731707314</v>
      </c>
      <c r="L45" s="73">
        <v>65230</v>
      </c>
      <c r="M45" s="74">
        <v>65230</v>
      </c>
      <c r="N45" s="80">
        <f t="shared" si="2"/>
        <v>77698</v>
      </c>
    </row>
    <row r="46" spans="1:14" ht="34.5" thickBot="1" x14ac:dyDescent="0.25">
      <c r="A46" s="48">
        <v>44</v>
      </c>
      <c r="B46" s="49" t="s">
        <v>115</v>
      </c>
      <c r="C46" s="49" t="s">
        <v>16</v>
      </c>
      <c r="D46" s="50" t="s">
        <v>116</v>
      </c>
      <c r="E46" s="50">
        <v>150</v>
      </c>
      <c r="F46" s="50">
        <v>49</v>
      </c>
      <c r="G46" s="50">
        <v>48</v>
      </c>
      <c r="H46" s="50">
        <v>55</v>
      </c>
      <c r="I46" s="50">
        <v>19</v>
      </c>
      <c r="J46" s="50">
        <v>14</v>
      </c>
      <c r="K46" s="81">
        <f t="shared" si="1"/>
        <v>30.243902439024389</v>
      </c>
      <c r="L46" s="51">
        <v>77698</v>
      </c>
      <c r="M46" s="52">
        <v>77698</v>
      </c>
      <c r="N46" s="83">
        <f t="shared" si="2"/>
        <v>0</v>
      </c>
    </row>
    <row r="47" spans="1:14" ht="12" thickBot="1" x14ac:dyDescent="0.25">
      <c r="A47" s="65"/>
      <c r="B47" s="66"/>
      <c r="C47" s="67" t="s">
        <v>14</v>
      </c>
      <c r="D47" s="68"/>
      <c r="E47" s="68"/>
      <c r="F47" s="68"/>
      <c r="G47" s="68"/>
      <c r="H47" s="68"/>
      <c r="I47" s="68"/>
      <c r="J47" s="68"/>
      <c r="K47" s="75"/>
      <c r="L47" s="69">
        <f>SUM(L3:L46)</f>
        <v>16241976</v>
      </c>
      <c r="M47" s="32">
        <f>SUM(M3:M46)</f>
        <v>16107035</v>
      </c>
      <c r="N47" s="82">
        <f>SUM(N46)</f>
        <v>0</v>
      </c>
    </row>
    <row r="48" spans="1:14" x14ac:dyDescent="0.2">
      <c r="B48" s="33"/>
      <c r="C48" s="33"/>
      <c r="D48" s="33"/>
      <c r="E48" s="33"/>
      <c r="F48" s="33"/>
      <c r="G48" s="33"/>
      <c r="H48" s="33"/>
      <c r="I48" s="33"/>
      <c r="J48" s="33"/>
      <c r="K48" s="34"/>
      <c r="L48" s="33"/>
      <c r="M48" s="33"/>
      <c r="N48" s="85"/>
    </row>
    <row r="49" spans="2:14" ht="34.5" customHeight="1" x14ac:dyDescent="0.2">
      <c r="B49" s="87" t="s">
        <v>117</v>
      </c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</row>
    <row r="50" spans="2:14" ht="15" x14ac:dyDescent="0.25">
      <c r="B50" s="37"/>
      <c r="C50" s="35"/>
      <c r="D50" s="35"/>
      <c r="E50" s="35"/>
      <c r="F50" s="35"/>
      <c r="G50" s="35"/>
      <c r="H50" s="35"/>
      <c r="I50" s="35"/>
      <c r="J50" s="35"/>
      <c r="K50" s="36"/>
      <c r="L50" s="35"/>
      <c r="M50" s="35"/>
      <c r="N50" s="86"/>
    </row>
    <row r="51" spans="2:14" ht="15" x14ac:dyDescent="0.25">
      <c r="B51" s="35"/>
      <c r="C51" s="35"/>
      <c r="D51" s="35"/>
      <c r="E51" s="35"/>
      <c r="F51" s="35"/>
      <c r="G51" s="35"/>
      <c r="H51" s="35"/>
      <c r="I51" s="35"/>
      <c r="J51" s="35"/>
      <c r="K51" s="36"/>
      <c r="L51" s="35"/>
      <c r="M51" s="35"/>
      <c r="N51" s="86"/>
    </row>
  </sheetData>
  <sheetProtection algorithmName="SHA-512" hashValue="NNBmwXNeXwj52GzABHfIDpOqYSqb5mqncyW0HKtv35V4X6jP0cxkVNuvZFy1Qq1towsi/Nh0jp+HBx9JgTInPQ==" saltValue="KpXzaAKuPelkHC33lXnXjw==" spinCount="100000" sheet="1" selectLockedCells="1" selectUnlockedCells="1"/>
  <mergeCells count="1">
    <mergeCell ref="B49:N49"/>
  </mergeCells>
  <printOptions horizontalCentered="1"/>
  <pageMargins left="0.25" right="0.25" top="1" bottom="1" header="0.25" footer="0.5"/>
  <pageSetup scale="90" orientation="landscape" r:id="rId1"/>
  <headerFooter>
    <oddHeader>&amp;C&amp;"Arial,Bold"Intent to Award
2022 Grants and Cooperative Agreements
Ground Operations Projects</oddHeader>
    <oddFooter>&amp;C&amp;"Arial,Regular"Page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roved xmlns="95a7bea4-1558-4890-8039-e5ad0ed69925">No</Approve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D463811F188C44934823521D0228D0" ma:contentTypeVersion="3" ma:contentTypeDescription="Create a new document." ma:contentTypeScope="" ma:versionID="93aa6634998b5021b48417adbac9138a">
  <xsd:schema xmlns:xsd="http://www.w3.org/2001/XMLSchema" xmlns:xs="http://www.w3.org/2001/XMLSchema" xmlns:p="http://schemas.microsoft.com/office/2006/metadata/properties" xmlns:ns2="95a7bea4-1558-4890-8039-e5ad0ed69925" targetNamespace="http://schemas.microsoft.com/office/2006/metadata/properties" ma:root="true" ma:fieldsID="ac33862562ca5211ccacd6883269caad" ns2:_="">
    <xsd:import namespace="95a7bea4-1558-4890-8039-e5ad0ed699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pprov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a7bea4-1558-4890-8039-e5ad0ed699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pproved" ma:index="10" nillable="true" ma:displayName="Approved" ma:format="Dropdown" ma:internalName="Approved">
      <xsd:simpleType>
        <xsd:restriction base="dms:Choice">
          <xsd:enumeration value="Yes"/>
          <xsd:enumeration value="No"/>
          <xsd:enumeration value="Pendin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C726DD-900F-4861-BA12-F22407E8ED54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95a7bea4-1558-4890-8039-e5ad0ed69925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814F5B2-E109-4C14-A539-91B21CE65A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3BA58B-560D-4069-8041-1CF8FD199F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a7bea4-1558-4890-8039-e5ad0ed699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Ground Operations</vt:lpstr>
      <vt:lpstr>'Ground Operations'!Print_Titles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Whamond, Matt@Parks</dc:creator>
  <cp:keywords/>
  <dc:description/>
  <cp:lastModifiedBy>N.S</cp:lastModifiedBy>
  <cp:revision/>
  <dcterms:created xsi:type="dcterms:W3CDTF">2021-07-28T23:03:32Z</dcterms:created>
  <dcterms:modified xsi:type="dcterms:W3CDTF">2022-08-01T18:57:00Z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0x010100A6D463811F188C44934823521D0228D0</vt:lpwstr>
  </property>
</Properties>
</file>